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ODC Homicide Statistics" sheetId="1" r:id="rId1"/>
  </sheets>
  <definedNames/>
  <calcPr fullCalcOnLoad="1"/>
</workbook>
</file>

<file path=xl/sharedStrings.xml><?xml version="1.0" encoding="utf-8"?>
<sst xmlns="http://schemas.openxmlformats.org/spreadsheetml/2006/main" count="94" uniqueCount="33">
  <si>
    <t>Intentional homicide, count and rate per 100,000 population (1995 - 2011)</t>
  </si>
  <si>
    <t>Intentional homicide is defined as unlawful death purposefully inflicted on a person by another person</t>
  </si>
  <si>
    <t>Slope</t>
  </si>
  <si>
    <t>Intercept</t>
  </si>
  <si>
    <t>Predicted 2014</t>
  </si>
  <si>
    <t>Population (1000's)</t>
  </si>
  <si>
    <t>Area (sq miles)</t>
  </si>
  <si>
    <t>Coastline (km)</t>
  </si>
  <si>
    <t>Coastline (miles)</t>
  </si>
  <si>
    <t>Homicides per Mile of Coastline</t>
  </si>
  <si>
    <t>Anguilla</t>
  </si>
  <si>
    <t>Rate</t>
  </si>
  <si>
    <t>Actual</t>
  </si>
  <si>
    <t>Antigua and Barbuda</t>
  </si>
  <si>
    <t>Bahamas</t>
  </si>
  <si>
    <t>Barbados</t>
  </si>
  <si>
    <t>British Virgin Islands</t>
  </si>
  <si>
    <t>Cayman Islands</t>
  </si>
  <si>
    <t>Dominica</t>
  </si>
  <si>
    <t>Dominican Republic</t>
  </si>
  <si>
    <t>Grenada</t>
  </si>
  <si>
    <t>Guadeloupe</t>
  </si>
  <si>
    <t>Martinique</t>
  </si>
  <si>
    <t>Montserrat</t>
  </si>
  <si>
    <t>Puerto Rico</t>
  </si>
  <si>
    <t>Saint Kitts and Nevis</t>
  </si>
  <si>
    <t>Saint Lucia</t>
  </si>
  <si>
    <t>Saint Martin</t>
  </si>
  <si>
    <t>Sint Maartin</t>
  </si>
  <si>
    <t>Saint Vincent and the Grenadines</t>
  </si>
  <si>
    <t>Trinidad and Tobago</t>
  </si>
  <si>
    <t>Turks and Caicos Islands</t>
  </si>
  <si>
    <t>United States Virgin Islands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</si>
</sst>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13">
    <font>
      <sz val="12"/>
      <name val="Times New Roman"/>
      <family val="1"/>
    </font>
    <font>
      <sz val="10"/>
      <name val="Arial"/>
      <family val="0"/>
    </font>
    <font>
      <sz val="10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2" fillId="0" borderId="0" xfId="0" applyNumberFormat="1" applyFont="1" applyAlignment="1">
      <alignment/>
    </xf>
    <xf numFmtId="164" fontId="3" fillId="2" borderId="0" xfId="0" applyFont="1" applyFill="1" applyAlignment="1">
      <alignment/>
    </xf>
    <xf numFmtId="166" fontId="3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4" fontId="4" fillId="2" borderId="0" xfId="0" applyFont="1" applyFill="1" applyBorder="1" applyAlignment="1" applyProtection="1">
      <alignment horizontal="center"/>
      <protection locked="0"/>
    </xf>
    <xf numFmtId="164" fontId="4" fillId="2" borderId="0" xfId="0" applyFont="1" applyFill="1" applyBorder="1" applyAlignment="1" applyProtection="1">
      <alignment/>
      <protection locked="0"/>
    </xf>
    <xf numFmtId="164" fontId="4" fillId="2" borderId="0" xfId="0" applyFont="1" applyFill="1" applyAlignment="1" applyProtection="1">
      <alignment/>
      <protection locked="0"/>
    </xf>
    <xf numFmtId="164" fontId="4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5" fillId="2" borderId="0" xfId="0" applyFont="1" applyFill="1" applyBorder="1" applyAlignment="1" applyProtection="1">
      <alignment/>
      <protection locked="0"/>
    </xf>
    <xf numFmtId="164" fontId="6" fillId="2" borderId="0" xfId="0" applyFont="1" applyFill="1" applyBorder="1" applyAlignment="1" applyProtection="1">
      <alignment/>
      <protection locked="0"/>
    </xf>
    <xf numFmtId="164" fontId="0" fillId="2" borderId="0" xfId="0" applyFont="1" applyFill="1" applyBorder="1" applyAlignment="1" applyProtection="1">
      <alignment/>
      <protection locked="0"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>
      <alignment/>
    </xf>
    <xf numFmtId="164" fontId="7" fillId="2" borderId="0" xfId="0" applyFont="1" applyFill="1" applyBorder="1" applyAlignment="1" applyProtection="1">
      <alignment/>
      <protection locked="0"/>
    </xf>
    <xf numFmtId="164" fontId="8" fillId="3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9" fillId="2" borderId="0" xfId="0" applyFont="1" applyFill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3" fillId="2" borderId="0" xfId="0" applyFont="1" applyFill="1" applyAlignment="1">
      <alignment wrapText="1"/>
    </xf>
    <xf numFmtId="166" fontId="3" fillId="2" borderId="0" xfId="0" applyNumberFormat="1" applyFont="1" applyFill="1" applyAlignment="1">
      <alignment wrapText="1"/>
    </xf>
    <xf numFmtId="167" fontId="3" fillId="2" borderId="0" xfId="0" applyNumberFormat="1" applyFont="1" applyFill="1" applyAlignment="1">
      <alignment wrapText="1"/>
    </xf>
    <xf numFmtId="164" fontId="9" fillId="2" borderId="4" xfId="0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3" borderId="2" xfId="0" applyNumberFormat="1" applyFont="1" applyFill="1" applyBorder="1" applyAlignment="1">
      <alignment/>
    </xf>
    <xf numFmtId="165" fontId="9" fillId="2" borderId="2" xfId="0" applyNumberFormat="1" applyFont="1" applyFill="1" applyBorder="1" applyAlignment="1">
      <alignment/>
    </xf>
    <xf numFmtId="165" fontId="9" fillId="2" borderId="3" xfId="0" applyNumberFormat="1" applyFont="1" applyFill="1" applyBorder="1" applyAlignment="1">
      <alignment/>
    </xf>
    <xf numFmtId="166" fontId="9" fillId="2" borderId="5" xfId="0" applyNumberFormat="1" applyFont="1" applyFill="1" applyBorder="1" applyAlignment="1">
      <alignment/>
    </xf>
    <xf numFmtId="166" fontId="9" fillId="3" borderId="0" xfId="0" applyNumberFormat="1" applyFont="1" applyFill="1" applyAlignment="1">
      <alignment/>
    </xf>
    <xf numFmtId="166" fontId="9" fillId="2" borderId="0" xfId="0" applyNumberFormat="1" applyFont="1" applyFill="1" applyAlignment="1">
      <alignment/>
    </xf>
    <xf numFmtId="166" fontId="9" fillId="2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Projected Homicide Data for 2014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('UNODC Homicide Statistics'!$A$8:$A$8,'UNODC Homicide Statistics'!$A$10:$A$10,'UNODC Homicide Statistics'!$A$12:$A$12,'UNODC Homicide Statistics'!$A$14:$A$14,'UNODC Homicide Statistics'!$A$16:$A$16,'UNODC Homicide Statistics'!$A$18:$A$18,'UNODC Homicide Statistics'!$A$20:$A$20,'UNODC Homicide Statistics'!$A$22:$A$22,'UNODC Homicide Statistics'!$A$24:$A$24,'UNODC Homicide Statistics'!$A$26:$A$26,'UNODC Homicide Statistics'!$A$28:$A$28,'UNODC Homicide Statistics'!$A$30:$A$30,'UNODC Homicide Statistics'!$A$32:$A$32,'UNODC Homicide Statistics'!$A$34:$A$34,'UNODC Homicide Statistics'!$A$36:$A$36,'UNODC Homicide Statistics'!$A$42:$A$42,'UNODC Homicide Statistics'!$A$44:$A$44,'UNODC Homicide Statistics'!$A$46:$A$46,'UNODC Homicide Statistics'!$A$48:$A$48)</c:f>
              <c:strCache/>
            </c:strRef>
          </c:cat>
          <c:val>
            <c:numRef>
              <c:f>('UNODC Homicide Statistics'!$AD$8:$AD$8,'UNODC Homicide Statistics'!$AD$10:$AD$10,'UNODC Homicide Statistics'!$AD$12:$AD$12,'UNODC Homicide Statistics'!$AD$14:$AD$14,'UNODC Homicide Statistics'!$AD$16:$AD$16,'UNODC Homicide Statistics'!$AD$18:$AD$18,'UNODC Homicide Statistics'!$AD$20:$AD$20,'UNODC Homicide Statistics'!$AD$22:$AD$22,'UNODC Homicide Statistics'!$AD$24:$AD$24,'UNODC Homicide Statistics'!$AD$26:$AD$26,'UNODC Homicide Statistics'!$AD$28:$AD$28,'UNODC Homicide Statistics'!$AD$30:$AD$30,'UNODC Homicide Statistics'!$AD$32:$AD$32,'UNODC Homicide Statistics'!$AD$34:$AD$34,'UNODC Homicide Statistics'!$AD$36:$AD$36,'UNODC Homicide Statistics'!$AD$42:$AD$42,'UNODC Homicide Statistics'!$AD$44:$AD$44,'UNODC Homicide Statistics'!$AD$46:$AD$46,'UNODC Homicide Statistics'!$AD$48:$AD$48)</c:f>
              <c:numCache/>
            </c:numRef>
          </c:val>
        </c:ser>
        <c:gapWidth val="100"/>
        <c:axId val="32168587"/>
        <c:axId val="21081828"/>
      </c:barChart>
      <c:catAx>
        <c:axId val="3216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Caribbean Island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81828"/>
        <c:crossesAt val="0"/>
        <c:auto val="1"/>
        <c:lblOffset val="100"/>
        <c:noMultiLvlLbl val="0"/>
      </c:catAx>
      <c:valAx>
        <c:axId val="2108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Homicides per year per mile of coastline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6858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0</xdr:col>
      <xdr:colOff>1990725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8954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49</xdr:row>
      <xdr:rowOff>171450</xdr:rowOff>
    </xdr:from>
    <xdr:to>
      <xdr:col>11</xdr:col>
      <xdr:colOff>323850</xdr:colOff>
      <xdr:row>76</xdr:row>
      <xdr:rowOff>142875</xdr:rowOff>
    </xdr:to>
    <xdr:graphicFrame>
      <xdr:nvGraphicFramePr>
        <xdr:cNvPr id="2" name="Chart 2"/>
        <xdr:cNvGraphicFramePr/>
      </xdr:nvGraphicFramePr>
      <xdr:xfrm>
        <a:off x="228600" y="8296275"/>
        <a:ext cx="6867525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workbookViewId="0" topLeftCell="A1">
      <selection activeCell="AE22" sqref="AE22"/>
    </sheetView>
  </sheetViews>
  <sheetFormatPr defaultColWidth="9.00390625" defaultRowHeight="15.75"/>
  <cols>
    <col min="1" max="1" width="32.625" style="1" customWidth="1"/>
    <col min="2" max="19" width="5.625" style="1" customWidth="1"/>
    <col min="20" max="22" width="4.625" style="1" customWidth="1"/>
    <col min="23" max="23" width="5.50390625" style="2" customWidth="1"/>
    <col min="24" max="24" width="7.875" style="2" customWidth="1"/>
    <col min="25" max="25" width="9.00390625" style="2" customWidth="1"/>
    <col min="26" max="26" width="9.125" style="3" customWidth="1"/>
    <col min="27" max="27" width="6.50390625" style="3" customWidth="1"/>
    <col min="28" max="28" width="8.25390625" style="3" customWidth="1"/>
    <col min="29" max="29" width="8.00390625" style="4" customWidth="1"/>
    <col min="30" max="30" width="13.375" style="5" customWidth="1"/>
    <col min="31" max="253" width="9.00390625" style="1" customWidth="1"/>
  </cols>
  <sheetData>
    <row r="1" spans="1:15" ht="12.75">
      <c r="A1" s="6"/>
      <c r="B1" s="6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0"/>
      <c r="C2" s="11"/>
      <c r="D2" s="11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ht="12.75">
      <c r="A3" s="6"/>
      <c r="B3" s="6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30" s="15" customFormat="1" ht="12.75">
      <c r="A4" s="12" t="s">
        <v>0</v>
      </c>
      <c r="B4" s="12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W4" s="2"/>
      <c r="X4" s="2"/>
      <c r="Y4" s="2"/>
      <c r="Z4" s="3"/>
      <c r="AA4" s="3"/>
      <c r="AB4" s="3"/>
      <c r="AC4" s="4"/>
      <c r="AD4" s="5"/>
    </row>
    <row r="5" spans="1:30" s="15" customFormat="1" ht="12.75">
      <c r="A5" s="16" t="s">
        <v>1</v>
      </c>
      <c r="B5" s="16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W5" s="2"/>
      <c r="X5" s="2"/>
      <c r="Y5" s="2"/>
      <c r="Z5" s="3"/>
      <c r="AA5" s="3"/>
      <c r="AB5" s="3"/>
      <c r="AC5" s="4"/>
      <c r="AD5" s="5"/>
    </row>
    <row r="6" spans="1:30" ht="27.75" customHeight="1">
      <c r="A6" s="17"/>
      <c r="B6" s="17"/>
      <c r="C6" s="18">
        <v>1995</v>
      </c>
      <c r="D6" s="18">
        <v>1996</v>
      </c>
      <c r="E6" s="18">
        <v>1997</v>
      </c>
      <c r="F6" s="18">
        <v>1998</v>
      </c>
      <c r="G6" s="18">
        <v>1999</v>
      </c>
      <c r="H6" s="18">
        <v>2000</v>
      </c>
      <c r="I6" s="18">
        <v>2001</v>
      </c>
      <c r="J6" s="18">
        <v>2002</v>
      </c>
      <c r="K6" s="18">
        <v>2003</v>
      </c>
      <c r="L6" s="18">
        <v>2004</v>
      </c>
      <c r="M6" s="18">
        <v>2005</v>
      </c>
      <c r="N6" s="18">
        <v>2006</v>
      </c>
      <c r="O6" s="18">
        <v>2007</v>
      </c>
      <c r="P6" s="18">
        <v>2008</v>
      </c>
      <c r="Q6" s="18">
        <v>2009</v>
      </c>
      <c r="R6" s="18">
        <v>2010</v>
      </c>
      <c r="S6" s="19">
        <v>2011</v>
      </c>
      <c r="T6" s="20">
        <v>2012</v>
      </c>
      <c r="U6" s="20">
        <v>2013</v>
      </c>
      <c r="V6" s="20">
        <v>2014</v>
      </c>
      <c r="W6" s="21" t="s">
        <v>2</v>
      </c>
      <c r="X6" s="21" t="s">
        <v>3</v>
      </c>
      <c r="Y6" s="22" t="s">
        <v>4</v>
      </c>
      <c r="Z6" s="23" t="s">
        <v>5</v>
      </c>
      <c r="AA6" s="23" t="s">
        <v>6</v>
      </c>
      <c r="AB6" s="24" t="s">
        <v>7</v>
      </c>
      <c r="AC6" s="25" t="s">
        <v>8</v>
      </c>
      <c r="AD6" s="26" t="s">
        <v>9</v>
      </c>
    </row>
    <row r="7" spans="1:29" ht="12.75">
      <c r="A7" s="27" t="s">
        <v>10</v>
      </c>
      <c r="B7" s="27" t="s">
        <v>11</v>
      </c>
      <c r="C7" s="28">
        <v>10.198878123406425</v>
      </c>
      <c r="D7" s="29">
        <v>0</v>
      </c>
      <c r="E7" s="30">
        <v>9.761811792268645</v>
      </c>
      <c r="F7" s="29">
        <v>0</v>
      </c>
      <c r="G7" s="30">
        <v>0</v>
      </c>
      <c r="H7" s="29">
        <v>9.035056017347308</v>
      </c>
      <c r="I7" s="30">
        <v>0</v>
      </c>
      <c r="J7" s="29">
        <v>16.662501041406315</v>
      </c>
      <c r="K7" s="30">
        <v>15.938795027095951</v>
      </c>
      <c r="L7" s="29">
        <v>7.643506840938623</v>
      </c>
      <c r="M7" s="30">
        <v>7.367025195226168</v>
      </c>
      <c r="N7" s="29">
        <v>28.555111364934326</v>
      </c>
      <c r="O7" s="30">
        <v>27.79128743139026</v>
      </c>
      <c r="P7" s="29">
        <v>6.785641582411617</v>
      </c>
      <c r="Q7" s="30"/>
      <c r="R7" s="29"/>
      <c r="S7" s="31"/>
      <c r="W7" s="2">
        <f>SLOPE(C7:V7,C$49:V$49)</f>
        <v>1.225565300018198</v>
      </c>
      <c r="X7" s="2">
        <f>INTERCEPT(C7:V7,C$49:V$49)</f>
        <v>0.7896612796082021</v>
      </c>
      <c r="Y7" s="2">
        <f>W7*V$49+X7</f>
        <v>25.300967279972163</v>
      </c>
      <c r="Z7" s="3">
        <v>14</v>
      </c>
      <c r="AA7" s="3">
        <v>35</v>
      </c>
      <c r="AB7" s="3">
        <v>61</v>
      </c>
      <c r="AC7" s="4">
        <f>AB7/1.60934</f>
        <v>37.903736935638214</v>
      </c>
    </row>
    <row r="8" spans="1:30" ht="12.75">
      <c r="A8" s="27" t="s">
        <v>10</v>
      </c>
      <c r="B8" s="27" t="s">
        <v>12</v>
      </c>
      <c r="C8" s="32">
        <v>1</v>
      </c>
      <c r="D8" s="33">
        <v>0</v>
      </c>
      <c r="E8" s="34">
        <v>1</v>
      </c>
      <c r="F8" s="33">
        <v>0</v>
      </c>
      <c r="G8" s="34">
        <v>0</v>
      </c>
      <c r="H8" s="33">
        <v>1</v>
      </c>
      <c r="I8" s="34">
        <v>0</v>
      </c>
      <c r="J8" s="33">
        <v>2</v>
      </c>
      <c r="K8" s="34">
        <v>2</v>
      </c>
      <c r="L8" s="33">
        <v>1</v>
      </c>
      <c r="M8" s="34">
        <v>1</v>
      </c>
      <c r="N8" s="33">
        <v>4</v>
      </c>
      <c r="O8" s="34">
        <v>4</v>
      </c>
      <c r="P8" s="33">
        <v>1</v>
      </c>
      <c r="Q8" s="34"/>
      <c r="R8" s="33"/>
      <c r="S8" s="35"/>
      <c r="W8" s="2">
        <f>SLOPE(C8:V8,C$49:V$49)</f>
        <v>0.1934065934065934</v>
      </c>
      <c r="X8" s="2">
        <f>INTERCEPT(C8:V8,C$49:V$49)</f>
        <v>-0.1648351648351647</v>
      </c>
      <c r="Y8" s="2">
        <f>W8*V$49+X8</f>
        <v>3.7032967032967035</v>
      </c>
      <c r="Z8" s="3">
        <v>14</v>
      </c>
      <c r="AA8" s="3">
        <v>35</v>
      </c>
      <c r="AB8" s="3">
        <v>61</v>
      </c>
      <c r="AC8" s="4">
        <f>AB8/1.60934</f>
        <v>37.903736935638214</v>
      </c>
      <c r="AD8" s="5">
        <f>Y8/AC8</f>
        <v>0.09770268059809044</v>
      </c>
    </row>
    <row r="9" spans="1:29" ht="12.75">
      <c r="A9" s="27" t="s">
        <v>13</v>
      </c>
      <c r="B9" s="27" t="s">
        <v>11</v>
      </c>
      <c r="C9" s="28"/>
      <c r="D9" s="29"/>
      <c r="E9" s="30"/>
      <c r="F9" s="29"/>
      <c r="G9" s="30"/>
      <c r="H9" s="29">
        <v>6.438652518800865</v>
      </c>
      <c r="I9" s="30">
        <v>8.842291416661404</v>
      </c>
      <c r="J9" s="29">
        <v>6.210640068565466</v>
      </c>
      <c r="K9" s="30">
        <v>6.11875275343874</v>
      </c>
      <c r="L9" s="29">
        <v>4.828701803520124</v>
      </c>
      <c r="M9" s="30">
        <v>3.5750035750035747</v>
      </c>
      <c r="N9" s="29">
        <v>12.948488558244655</v>
      </c>
      <c r="O9" s="30">
        <v>19.782393669634025</v>
      </c>
      <c r="P9" s="29">
        <v>18.41599429104177</v>
      </c>
      <c r="Q9" s="30">
        <v>18.22281952575112</v>
      </c>
      <c r="R9" s="29">
        <v>6.763611768684479</v>
      </c>
      <c r="S9" s="31"/>
      <c r="W9" s="2">
        <f>SLOPE(C9:V9,C$49:V$49)</f>
        <v>1.011000363093827</v>
      </c>
      <c r="X9" s="2">
        <f>INTERCEPT(C9:V9,C$49:V$49)</f>
        <v>-0.9257903622733465</v>
      </c>
      <c r="Y9" s="2">
        <f>W9*V$49+X9</f>
        <v>19.294216899603192</v>
      </c>
      <c r="Z9" s="3">
        <v>88</v>
      </c>
      <c r="AA9" s="3">
        <v>170</v>
      </c>
      <c r="AB9" s="3">
        <v>153</v>
      </c>
      <c r="AC9" s="4">
        <f>AB9/1.60934</f>
        <v>95.07002870742043</v>
      </c>
    </row>
    <row r="10" spans="1:30" ht="12.75">
      <c r="A10" s="27" t="s">
        <v>13</v>
      </c>
      <c r="B10" s="27" t="s">
        <v>12</v>
      </c>
      <c r="C10" s="32"/>
      <c r="D10" s="33"/>
      <c r="E10" s="34"/>
      <c r="F10" s="33"/>
      <c r="G10" s="34"/>
      <c r="H10" s="33">
        <v>5</v>
      </c>
      <c r="I10" s="34">
        <v>7</v>
      </c>
      <c r="J10" s="33">
        <v>5</v>
      </c>
      <c r="K10" s="34">
        <v>5</v>
      </c>
      <c r="L10" s="33">
        <v>4</v>
      </c>
      <c r="M10" s="34">
        <v>3</v>
      </c>
      <c r="N10" s="33">
        <v>11</v>
      </c>
      <c r="O10" s="34">
        <v>17</v>
      </c>
      <c r="P10" s="33">
        <v>16</v>
      </c>
      <c r="Q10" s="34">
        <v>16</v>
      </c>
      <c r="R10" s="33">
        <v>6</v>
      </c>
      <c r="S10" s="35"/>
      <c r="W10" s="2">
        <f>SLOPE(C10:V10,C$49:V$49)</f>
        <v>0.9545454545454544</v>
      </c>
      <c r="X10" s="2">
        <f>INTERCEPT(C10:V10,C$49:V$49)</f>
        <v>-1.8636363636363615</v>
      </c>
      <c r="Y10" s="2">
        <f>W10*V$49+X10</f>
        <v>17.227272727272727</v>
      </c>
      <c r="Z10" s="3">
        <v>88</v>
      </c>
      <c r="AA10" s="3">
        <v>170</v>
      </c>
      <c r="AB10" s="3">
        <v>153</v>
      </c>
      <c r="AC10" s="4">
        <f>AB10/1.60934</f>
        <v>95.07002870742043</v>
      </c>
      <c r="AD10" s="5">
        <f>Y10/AC10</f>
        <v>0.18120613784907902</v>
      </c>
    </row>
    <row r="11" spans="1:29" ht="12.75">
      <c r="A11" s="27" t="s">
        <v>14</v>
      </c>
      <c r="B11" s="27" t="s">
        <v>11</v>
      </c>
      <c r="C11" s="28"/>
      <c r="D11" s="29"/>
      <c r="E11" s="30"/>
      <c r="F11" s="29"/>
      <c r="G11" s="30"/>
      <c r="H11" s="29">
        <v>24.861330887515916</v>
      </c>
      <c r="I11" s="30">
        <v>14.25701080217237</v>
      </c>
      <c r="J11" s="29">
        <v>17.00452254897793</v>
      </c>
      <c r="K11" s="30">
        <v>16.118581178010384</v>
      </c>
      <c r="L11" s="29">
        <v>13.979837261985328</v>
      </c>
      <c r="M11" s="30">
        <v>16.282667100871123</v>
      </c>
      <c r="N11" s="29">
        <v>19.13190522918171</v>
      </c>
      <c r="O11" s="30">
        <v>23.718227457801323</v>
      </c>
      <c r="P11" s="29">
        <v>21.578788051345526</v>
      </c>
      <c r="Q11" s="30">
        <v>25.71241111485468</v>
      </c>
      <c r="R11" s="29">
        <v>27.415078876681726</v>
      </c>
      <c r="S11" s="31">
        <v>36.580869645367194</v>
      </c>
      <c r="W11" s="2">
        <f>SLOPE(C11:V11,C$49:V$49)</f>
        <v>1.2855181889878313</v>
      </c>
      <c r="X11" s="2">
        <f>INTERCEPT(C11:V11,C$49:V$49)</f>
        <v>6.6033100062037065</v>
      </c>
      <c r="Y11" s="2">
        <f>W11*V$49+X11</f>
        <v>32.31367378596033</v>
      </c>
      <c r="Z11" s="3">
        <v>368</v>
      </c>
      <c r="AA11" s="4">
        <f>5358*0.72</f>
        <v>3857.7599999999998</v>
      </c>
      <c r="AB11" s="3">
        <v>3542</v>
      </c>
      <c r="AC11" s="4">
        <f>AB11/1.60934</f>
        <v>2200.9022332136155</v>
      </c>
    </row>
    <row r="12" spans="1:30" ht="12.75">
      <c r="A12" s="27" t="s">
        <v>14</v>
      </c>
      <c r="B12" s="27" t="s">
        <v>12</v>
      </c>
      <c r="C12" s="32"/>
      <c r="D12" s="33"/>
      <c r="E12" s="34"/>
      <c r="F12" s="33"/>
      <c r="G12" s="34"/>
      <c r="H12" s="33">
        <v>74</v>
      </c>
      <c r="I12" s="34">
        <v>43</v>
      </c>
      <c r="J12" s="33">
        <v>52</v>
      </c>
      <c r="K12" s="34">
        <v>50</v>
      </c>
      <c r="L12" s="33">
        <v>44</v>
      </c>
      <c r="M12" s="34">
        <v>52</v>
      </c>
      <c r="N12" s="33">
        <v>62</v>
      </c>
      <c r="O12" s="34">
        <v>78</v>
      </c>
      <c r="P12" s="33">
        <v>72</v>
      </c>
      <c r="Q12" s="34">
        <v>87</v>
      </c>
      <c r="R12" s="33">
        <v>94</v>
      </c>
      <c r="S12" s="35">
        <v>127</v>
      </c>
      <c r="W12" s="2">
        <f>SLOPE(C12:V12,C$49:V$49)</f>
        <v>5.276223776223776</v>
      </c>
      <c r="X12" s="2">
        <f>INTERCEPT(C12:V12,C$49:V$49)</f>
        <v>8.906759906759909</v>
      </c>
      <c r="Y12" s="2">
        <f>W12*V$49+X12</f>
        <v>114.43123543123542</v>
      </c>
      <c r="Z12" s="3">
        <v>368</v>
      </c>
      <c r="AA12" s="4">
        <f>5358*0.72</f>
        <v>3857.7599999999998</v>
      </c>
      <c r="AB12" s="3">
        <v>3542</v>
      </c>
      <c r="AC12" s="4">
        <f>AB12/1.60934</f>
        <v>2200.9022332136155</v>
      </c>
      <c r="AD12" s="5">
        <f>Y12/AC12</f>
        <v>0.0519928753328358</v>
      </c>
    </row>
    <row r="13" spans="1:29" ht="12.75">
      <c r="A13" s="27" t="s">
        <v>15</v>
      </c>
      <c r="B13" s="27" t="s">
        <v>11</v>
      </c>
      <c r="C13" s="28"/>
      <c r="D13" s="29"/>
      <c r="E13" s="30"/>
      <c r="F13" s="29">
        <v>7.520465065559654</v>
      </c>
      <c r="G13" s="30">
        <v>8.622046948919996</v>
      </c>
      <c r="H13" s="29">
        <v>7.47632807622864</v>
      </c>
      <c r="I13" s="30">
        <v>9.3216799904546</v>
      </c>
      <c r="J13" s="29">
        <v>9.300145454274904</v>
      </c>
      <c r="K13" s="30">
        <v>12.249943390413119</v>
      </c>
      <c r="L13" s="29">
        <v>8.149747913479311</v>
      </c>
      <c r="M13" s="30">
        <v>9.242041677911152</v>
      </c>
      <c r="N13" s="29">
        <v>12.912175074337236</v>
      </c>
      <c r="O13" s="30">
        <v>9.204102820873434</v>
      </c>
      <c r="P13" s="29">
        <v>8.450290249099861</v>
      </c>
      <c r="Q13" s="30">
        <v>6.966086159486709</v>
      </c>
      <c r="R13" s="29">
        <v>11.341560232831254</v>
      </c>
      <c r="S13" s="31"/>
      <c r="W13" s="2">
        <f>SLOPE(C13:V13,C$49:V$49)</f>
        <v>0.12311011959795189</v>
      </c>
      <c r="X13" s="2">
        <f>INTERCEPT(C13:V13,C$49:V$49)</f>
        <v>8.057869038933548</v>
      </c>
      <c r="Y13" s="2">
        <f>W13*V$49+X13</f>
        <v>10.520071430892585</v>
      </c>
      <c r="Z13" s="3">
        <v>276</v>
      </c>
      <c r="AA13" s="3">
        <v>166</v>
      </c>
      <c r="AB13" s="3">
        <v>97</v>
      </c>
      <c r="AC13" s="4">
        <f>AB13/1.60934</f>
        <v>60.27315545503126</v>
      </c>
    </row>
    <row r="14" spans="1:30" ht="12.75">
      <c r="A14" s="27" t="s">
        <v>15</v>
      </c>
      <c r="B14" s="27" t="s">
        <v>12</v>
      </c>
      <c r="C14" s="32"/>
      <c r="D14" s="33"/>
      <c r="E14" s="34"/>
      <c r="F14" s="33">
        <v>20</v>
      </c>
      <c r="G14" s="34">
        <v>23</v>
      </c>
      <c r="H14" s="33">
        <v>20</v>
      </c>
      <c r="I14" s="34">
        <v>25</v>
      </c>
      <c r="J14" s="33">
        <v>25</v>
      </c>
      <c r="K14" s="34">
        <v>33</v>
      </c>
      <c r="L14" s="33">
        <v>22</v>
      </c>
      <c r="M14" s="34">
        <v>25</v>
      </c>
      <c r="N14" s="33">
        <v>35</v>
      </c>
      <c r="O14" s="34">
        <v>25</v>
      </c>
      <c r="P14" s="33">
        <v>23</v>
      </c>
      <c r="Q14" s="34">
        <v>19</v>
      </c>
      <c r="R14" s="33">
        <v>31</v>
      </c>
      <c r="S14" s="35"/>
      <c r="W14" s="2">
        <f>SLOPE(C14:V14,C$49:V$49)</f>
        <v>0.38461538461538447</v>
      </c>
      <c r="X14" s="2">
        <f>INTERCEPT(C14:V14,C$49:V$49)</f>
        <v>21.230769230769234</v>
      </c>
      <c r="Y14" s="2">
        <f>W14*V$49+X14</f>
        <v>28.923076923076923</v>
      </c>
      <c r="Z14" s="3">
        <v>276</v>
      </c>
      <c r="AA14" s="3">
        <v>166</v>
      </c>
      <c r="AB14" s="3">
        <v>97</v>
      </c>
      <c r="AC14" s="4">
        <f>AB14/1.60934</f>
        <v>60.27315545503126</v>
      </c>
      <c r="AD14" s="5">
        <f>Y14/AC14</f>
        <v>0.479866645519429</v>
      </c>
    </row>
    <row r="15" spans="1:29" ht="12.75">
      <c r="A15" s="27" t="s">
        <v>16</v>
      </c>
      <c r="B15" s="27" t="s">
        <v>11</v>
      </c>
      <c r="C15" s="28"/>
      <c r="D15" s="29">
        <v>10.8</v>
      </c>
      <c r="E15" s="30">
        <v>0</v>
      </c>
      <c r="F15" s="29">
        <v>0</v>
      </c>
      <c r="G15" s="30">
        <v>5</v>
      </c>
      <c r="H15" s="29">
        <v>0</v>
      </c>
      <c r="I15" s="30">
        <v>4.8</v>
      </c>
      <c r="J15" s="29">
        <v>4.7</v>
      </c>
      <c r="K15" s="30">
        <v>9.2</v>
      </c>
      <c r="L15" s="29">
        <v>18</v>
      </c>
      <c r="M15" s="30"/>
      <c r="N15" s="29">
        <v>8.6</v>
      </c>
      <c r="O15" s="30"/>
      <c r="P15" s="29"/>
      <c r="Q15" s="30"/>
      <c r="R15" s="29"/>
      <c r="S15" s="31"/>
      <c r="W15" s="2">
        <f>SLOPE(C15:V15,C$49:V$49)</f>
        <v>0.8716450216450216</v>
      </c>
      <c r="X15" s="2">
        <f>INTERCEPT(C15:V15,C$49:V$49)</f>
        <v>0.35714285714285854</v>
      </c>
      <c r="Y15" s="2">
        <f>W15*V$49+X15</f>
        <v>17.79004329004329</v>
      </c>
      <c r="Z15" s="3">
        <v>32</v>
      </c>
      <c r="AA15" s="3">
        <v>260</v>
      </c>
      <c r="AB15" s="3">
        <v>80</v>
      </c>
      <c r="AC15" s="4">
        <f>AB15/1.60934</f>
        <v>49.70981893198454</v>
      </c>
    </row>
    <row r="16" spans="1:30" ht="12.75">
      <c r="A16" s="27" t="s">
        <v>16</v>
      </c>
      <c r="B16" s="27" t="s">
        <v>12</v>
      </c>
      <c r="C16" s="32"/>
      <c r="D16" s="33">
        <v>2.0351520000000005</v>
      </c>
      <c r="E16" s="34">
        <v>0</v>
      </c>
      <c r="F16" s="33">
        <v>0</v>
      </c>
      <c r="G16" s="34">
        <v>1.0058500000000001</v>
      </c>
      <c r="H16" s="33">
        <v>0</v>
      </c>
      <c r="I16" s="34">
        <v>1.000512</v>
      </c>
      <c r="J16" s="33">
        <v>0.994332</v>
      </c>
      <c r="K16" s="34">
        <v>1.9730320000000001</v>
      </c>
      <c r="L16" s="33">
        <v>3.90978</v>
      </c>
      <c r="M16" s="34"/>
      <c r="N16" s="33">
        <v>1.9137579999999998</v>
      </c>
      <c r="O16" s="34"/>
      <c r="P16" s="33"/>
      <c r="Q16" s="34"/>
      <c r="R16" s="33"/>
      <c r="S16" s="35"/>
      <c r="W16" s="2">
        <f>SLOPE(C16:V16,C$49:V$49)</f>
        <v>0.20761939826839826</v>
      </c>
      <c r="X16" s="2">
        <f>INTERCEPT(C16:V16,C$49:V$49)</f>
        <v>-0.08704642857142852</v>
      </c>
      <c r="Y16" s="2">
        <f>W16*V$49+X16</f>
        <v>4.065341536796536</v>
      </c>
      <c r="Z16" s="3">
        <v>32</v>
      </c>
      <c r="AA16" s="3">
        <v>260</v>
      </c>
      <c r="AB16" s="3">
        <v>80</v>
      </c>
      <c r="AC16" s="4">
        <f>AB16/1.60934</f>
        <v>49.70981893198454</v>
      </c>
      <c r="AD16" s="5">
        <f>Y16/AC16</f>
        <v>0.08178145936035172</v>
      </c>
    </row>
    <row r="17" spans="1:29" ht="12.75">
      <c r="A17" s="27" t="s">
        <v>17</v>
      </c>
      <c r="B17" s="27" t="s">
        <v>11</v>
      </c>
      <c r="C17" s="28"/>
      <c r="D17" s="29"/>
      <c r="E17" s="30"/>
      <c r="F17" s="29">
        <v>2.8</v>
      </c>
      <c r="G17" s="30"/>
      <c r="H17" s="29">
        <v>10.4</v>
      </c>
      <c r="I17" s="30">
        <v>5</v>
      </c>
      <c r="J17" s="29"/>
      <c r="K17" s="30">
        <v>7.1</v>
      </c>
      <c r="L17" s="29">
        <v>11.6</v>
      </c>
      <c r="M17" s="30"/>
      <c r="N17" s="29">
        <v>2.2</v>
      </c>
      <c r="O17" s="30">
        <v>4.3</v>
      </c>
      <c r="P17" s="29">
        <v>8.4</v>
      </c>
      <c r="Q17" s="30"/>
      <c r="R17" s="29"/>
      <c r="S17" s="31"/>
      <c r="W17" s="2">
        <f>SLOPE(C17:V17,C$49:V$49)</f>
        <v>0.03157894736842107</v>
      </c>
      <c r="X17" s="2">
        <f>INTERCEPT(C17:V17,C$49:V$49)</f>
        <v>6.178947368421052</v>
      </c>
      <c r="Y17" s="2">
        <f>W17*V$49+X17</f>
        <v>6.810526315789473</v>
      </c>
      <c r="Z17" s="3">
        <v>60</v>
      </c>
      <c r="AA17" s="3">
        <v>102</v>
      </c>
      <c r="AB17" s="3">
        <v>160</v>
      </c>
      <c r="AC17" s="4">
        <f>AB17/1.60934</f>
        <v>99.41963786396909</v>
      </c>
    </row>
    <row r="18" spans="1:30" ht="12.75">
      <c r="A18" s="27" t="s">
        <v>17</v>
      </c>
      <c r="B18" s="27" t="s">
        <v>12</v>
      </c>
      <c r="C18" s="32"/>
      <c r="D18" s="33"/>
      <c r="E18" s="34"/>
      <c r="F18" s="33">
        <v>1.027712</v>
      </c>
      <c r="G18" s="34"/>
      <c r="H18" s="33">
        <v>4.180280000000001</v>
      </c>
      <c r="I18" s="34">
        <v>2.12505</v>
      </c>
      <c r="J18" s="33"/>
      <c r="K18" s="34">
        <v>3.3948649999999994</v>
      </c>
      <c r="L18" s="33">
        <v>5.831668</v>
      </c>
      <c r="M18" s="34"/>
      <c r="N18" s="33">
        <v>1.1816640000000003</v>
      </c>
      <c r="O18" s="34">
        <v>2.351197</v>
      </c>
      <c r="P18" s="33">
        <v>4.644780000000001</v>
      </c>
      <c r="Q18" s="34"/>
      <c r="R18" s="33"/>
      <c r="S18" s="35"/>
      <c r="W18" s="2">
        <f>SLOPE(C18:V18,C$49:V$49)</f>
        <v>0.12289493029871983</v>
      </c>
      <c r="X18" s="2">
        <f>INTERCEPT(C18:V18,C$49:V$49)</f>
        <v>1.9400120284495017</v>
      </c>
      <c r="Y18" s="2">
        <f>W18*V$49+X18</f>
        <v>4.397910634423898</v>
      </c>
      <c r="Z18" s="3">
        <v>60</v>
      </c>
      <c r="AA18" s="3">
        <v>102</v>
      </c>
      <c r="AB18" s="3">
        <v>160</v>
      </c>
      <c r="AC18" s="4">
        <f>AB18/1.60934</f>
        <v>99.41963786396909</v>
      </c>
      <c r="AD18" s="5">
        <f>Y18/AC18</f>
        <v>0.04423583437752347</v>
      </c>
    </row>
    <row r="19" spans="1:29" ht="12.75">
      <c r="A19" s="27" t="s">
        <v>18</v>
      </c>
      <c r="B19" s="27" t="s">
        <v>11</v>
      </c>
      <c r="C19" s="28"/>
      <c r="D19" s="29"/>
      <c r="E19" s="30"/>
      <c r="F19" s="29"/>
      <c r="G19" s="30"/>
      <c r="H19" s="29">
        <v>2.870593638764497</v>
      </c>
      <c r="I19" s="30">
        <v>1.4399470099500338</v>
      </c>
      <c r="J19" s="29">
        <v>12.986825586932369</v>
      </c>
      <c r="K19" s="30">
        <v>11.560693641618498</v>
      </c>
      <c r="L19" s="29">
        <v>11.579602530143154</v>
      </c>
      <c r="M19" s="30">
        <v>11.606819006166123</v>
      </c>
      <c r="N19" s="29">
        <v>7.278020378457059</v>
      </c>
      <c r="O19" s="30">
        <v>10.22883362071485</v>
      </c>
      <c r="P19" s="29">
        <v>10.270103728047653</v>
      </c>
      <c r="Q19" s="30">
        <v>19.139601307381998</v>
      </c>
      <c r="R19" s="29">
        <v>22.137934087990907</v>
      </c>
      <c r="S19" s="31"/>
      <c r="W19" s="2">
        <f>SLOPE(C19:V19,C$49:V$49)</f>
        <v>1.3819986515064764</v>
      </c>
      <c r="X19" s="2">
        <f>INTERCEPT(C19:V19,C$49:V$49)</f>
        <v>-4.192987481465138</v>
      </c>
      <c r="Y19" s="2">
        <f>W19*V$49+X19</f>
        <v>23.44698554866439</v>
      </c>
      <c r="Z19" s="3">
        <v>71</v>
      </c>
      <c r="AA19" s="3">
        <v>290</v>
      </c>
      <c r="AB19" s="3">
        <v>148</v>
      </c>
      <c r="AC19" s="4">
        <f>AB19/1.60934</f>
        <v>91.9631650241714</v>
      </c>
    </row>
    <row r="20" spans="1:30" ht="12.75">
      <c r="A20" s="27" t="s">
        <v>18</v>
      </c>
      <c r="B20" s="27" t="s">
        <v>12</v>
      </c>
      <c r="C20" s="32"/>
      <c r="D20" s="33"/>
      <c r="E20" s="34"/>
      <c r="F20" s="33"/>
      <c r="G20" s="34"/>
      <c r="H20" s="33">
        <v>2</v>
      </c>
      <c r="I20" s="34">
        <v>1</v>
      </c>
      <c r="J20" s="33">
        <v>9</v>
      </c>
      <c r="K20" s="34">
        <v>8</v>
      </c>
      <c r="L20" s="33">
        <v>8</v>
      </c>
      <c r="M20" s="34">
        <v>8</v>
      </c>
      <c r="N20" s="33">
        <v>5</v>
      </c>
      <c r="O20" s="34">
        <v>7</v>
      </c>
      <c r="P20" s="33">
        <v>7</v>
      </c>
      <c r="Q20" s="34">
        <v>13</v>
      </c>
      <c r="R20" s="33">
        <v>15</v>
      </c>
      <c r="S20" s="35"/>
      <c r="W20" s="2">
        <f>SLOPE(C20:V20,C$49:V$49)</f>
        <v>0.9272727272727272</v>
      </c>
      <c r="X20" s="2">
        <f>INTERCEPT(C20:V20,C$49:V$49)</f>
        <v>-2.6545454545454534</v>
      </c>
      <c r="Y20" s="2">
        <f>W20*V$49+X20</f>
        <v>15.890909090909094</v>
      </c>
      <c r="Z20" s="3">
        <v>71</v>
      </c>
      <c r="AA20" s="3">
        <v>290</v>
      </c>
      <c r="AB20" s="3">
        <v>148</v>
      </c>
      <c r="AC20" s="4">
        <f>AB20/1.60934</f>
        <v>91.9631650241714</v>
      </c>
      <c r="AD20" s="5">
        <f>Y20/AC20</f>
        <v>0.17279645700245702</v>
      </c>
    </row>
    <row r="21" spans="1:29" ht="12.75">
      <c r="A21" s="27" t="s">
        <v>19</v>
      </c>
      <c r="B21" s="27" t="s">
        <v>11</v>
      </c>
      <c r="C21" s="28">
        <v>12.720574702174966</v>
      </c>
      <c r="D21" s="29">
        <v>12.812287082632299</v>
      </c>
      <c r="E21" s="30">
        <v>12.673033299066494</v>
      </c>
      <c r="F21" s="29">
        <v>13.465983076826976</v>
      </c>
      <c r="G21" s="30">
        <v>12.603207977523253</v>
      </c>
      <c r="H21" s="29">
        <v>14.082921873419671</v>
      </c>
      <c r="I21" s="30">
        <v>12.548336881246666</v>
      </c>
      <c r="J21" s="29">
        <v>14.434427746604129</v>
      </c>
      <c r="K21" s="30">
        <v>21.144145039496863</v>
      </c>
      <c r="L21" s="29">
        <v>24.523642752190177</v>
      </c>
      <c r="M21" s="30">
        <v>25.841224135703346</v>
      </c>
      <c r="N21" s="29">
        <v>22.81267273763245</v>
      </c>
      <c r="O21" s="30">
        <v>22.146560925493347</v>
      </c>
      <c r="P21" s="29">
        <v>24.769921162534967</v>
      </c>
      <c r="Q21" s="30">
        <v>24.242481156191804</v>
      </c>
      <c r="R21" s="29">
        <v>24.921126749213283</v>
      </c>
      <c r="S21" s="31">
        <v>24.989605895120622</v>
      </c>
      <c r="W21" s="2">
        <f>SLOPE(C21:V21,C$49:V$49)</f>
        <v>1.004627839901819</v>
      </c>
      <c r="X21" s="2">
        <f>INTERCEPT(C21:V21,C$49:V$49)</f>
        <v>9.824946687534883</v>
      </c>
      <c r="Y21" s="2">
        <f>W21*V$49+X21</f>
        <v>29.91750348557126</v>
      </c>
      <c r="Z21" s="3">
        <v>9745</v>
      </c>
      <c r="AA21" s="3">
        <v>18704</v>
      </c>
      <c r="AB21" s="3">
        <v>1288</v>
      </c>
      <c r="AC21" s="4">
        <f>AB21/1.60934</f>
        <v>800.3280848049511</v>
      </c>
    </row>
    <row r="22" spans="1:30" ht="12.75">
      <c r="A22" s="27" t="s">
        <v>19</v>
      </c>
      <c r="B22" s="27" t="s">
        <v>12</v>
      </c>
      <c r="C22" s="32">
        <v>1007</v>
      </c>
      <c r="D22" s="33">
        <v>1032</v>
      </c>
      <c r="E22" s="34">
        <v>1038</v>
      </c>
      <c r="F22" s="33">
        <v>1121</v>
      </c>
      <c r="G22" s="34">
        <v>1066</v>
      </c>
      <c r="H22" s="33">
        <v>1210</v>
      </c>
      <c r="I22" s="34">
        <v>1095</v>
      </c>
      <c r="J22" s="33">
        <v>1279</v>
      </c>
      <c r="K22" s="34">
        <v>1902</v>
      </c>
      <c r="L22" s="33">
        <v>2239</v>
      </c>
      <c r="M22" s="34">
        <v>2394</v>
      </c>
      <c r="N22" s="33">
        <v>2144</v>
      </c>
      <c r="O22" s="34">
        <v>2111</v>
      </c>
      <c r="P22" s="33">
        <v>2394</v>
      </c>
      <c r="Q22" s="34">
        <v>2375</v>
      </c>
      <c r="R22" s="33">
        <v>2474</v>
      </c>
      <c r="S22" s="35">
        <v>2513</v>
      </c>
      <c r="W22" s="2">
        <f>SLOPE(C22:V22,C$49:V$49)</f>
        <v>115.36519607843135</v>
      </c>
      <c r="X22" s="2">
        <f>INTERCEPT(C22:V22,C$49:V$49)</f>
        <v>690.7720588235295</v>
      </c>
      <c r="Y22" s="2">
        <f>W22*V$49+X22</f>
        <v>2998.0759803921565</v>
      </c>
      <c r="Z22" s="3">
        <v>9745</v>
      </c>
      <c r="AA22" s="3">
        <v>18704</v>
      </c>
      <c r="AB22" s="3">
        <v>1288</v>
      </c>
      <c r="AC22" s="4">
        <f>AB22/1.60934</f>
        <v>800.3280848049511</v>
      </c>
      <c r="AD22" s="5">
        <f>Y22/AC22</f>
        <v>3.746058694320119</v>
      </c>
    </row>
    <row r="23" spans="1:29" ht="12.75">
      <c r="A23" s="27" t="s">
        <v>20</v>
      </c>
      <c r="B23" s="27" t="s">
        <v>11</v>
      </c>
      <c r="C23" s="28"/>
      <c r="D23" s="29"/>
      <c r="E23" s="30"/>
      <c r="F23" s="29"/>
      <c r="G23" s="30"/>
      <c r="H23" s="29">
        <v>14.775122633517856</v>
      </c>
      <c r="I23" s="30">
        <v>5.897907225919337</v>
      </c>
      <c r="J23" s="29">
        <v>13.731682915824784</v>
      </c>
      <c r="K23" s="30">
        <v>8.806693086745927</v>
      </c>
      <c r="L23" s="29">
        <v>5.856229564198916</v>
      </c>
      <c r="M23" s="30">
        <v>10.70726341814784</v>
      </c>
      <c r="N23" s="29">
        <v>11.646301813911506</v>
      </c>
      <c r="O23" s="30">
        <v>10.641591208110828</v>
      </c>
      <c r="P23" s="29">
        <v>13.497488503032114</v>
      </c>
      <c r="Q23" s="30">
        <v>6.724497343823549</v>
      </c>
      <c r="R23" s="29">
        <v>11.48468230497574</v>
      </c>
      <c r="S23" s="31"/>
      <c r="W23" s="2">
        <f>SLOPE(C23:V23,C$49:V$49)</f>
        <v>-0.03989596288208499</v>
      </c>
      <c r="X23" s="2">
        <f>INTERCEPT(C23:V23,C$49:V$49)</f>
        <v>10.781533775176424</v>
      </c>
      <c r="Y23" s="2">
        <f>W23*V$49+X23</f>
        <v>9.983614517534724</v>
      </c>
      <c r="Z23" s="3">
        <v>103</v>
      </c>
      <c r="AA23" s="3">
        <v>132</v>
      </c>
      <c r="AB23" s="3">
        <v>121</v>
      </c>
      <c r="AC23" s="4">
        <f>AB23/1.60934</f>
        <v>75.18610113462661</v>
      </c>
    </row>
    <row r="24" spans="1:30" ht="12.75">
      <c r="A24" s="27" t="s">
        <v>20</v>
      </c>
      <c r="B24" s="27" t="s">
        <v>12</v>
      </c>
      <c r="C24" s="32"/>
      <c r="D24" s="33"/>
      <c r="E24" s="34"/>
      <c r="F24" s="33"/>
      <c r="G24" s="34"/>
      <c r="H24" s="33">
        <v>15</v>
      </c>
      <c r="I24" s="34">
        <v>6</v>
      </c>
      <c r="J24" s="33">
        <v>14</v>
      </c>
      <c r="K24" s="34">
        <v>9</v>
      </c>
      <c r="L24" s="33">
        <v>6</v>
      </c>
      <c r="M24" s="34">
        <v>11</v>
      </c>
      <c r="N24" s="33">
        <v>12</v>
      </c>
      <c r="O24" s="34">
        <v>11</v>
      </c>
      <c r="P24" s="33">
        <v>14</v>
      </c>
      <c r="Q24" s="34">
        <v>7</v>
      </c>
      <c r="R24" s="33">
        <v>12</v>
      </c>
      <c r="S24" s="35"/>
      <c r="W24" s="2">
        <f>SLOPE(C24:V24,C$49:V$49)</f>
        <v>-0.00909090909090909</v>
      </c>
      <c r="X24" s="2">
        <f>INTERCEPT(C24:V24,C$49:V$49)</f>
        <v>10.736363636363636</v>
      </c>
      <c r="Y24" s="2">
        <f>W24*V$49+X24</f>
        <v>10.554545454545455</v>
      </c>
      <c r="Z24" s="3">
        <v>103</v>
      </c>
      <c r="AA24" s="3">
        <v>132</v>
      </c>
      <c r="AB24" s="3">
        <v>121</v>
      </c>
      <c r="AC24" s="4">
        <f>AB24/1.60934</f>
        <v>75.18610113462661</v>
      </c>
      <c r="AD24" s="5">
        <f>Y24/AC24</f>
        <v>0.14037894365138995</v>
      </c>
    </row>
    <row r="25" spans="1:29" ht="12.75">
      <c r="A25" s="27" t="s">
        <v>21</v>
      </c>
      <c r="B25" s="27" t="s">
        <v>11</v>
      </c>
      <c r="C25" s="28"/>
      <c r="D25" s="29"/>
      <c r="E25" s="30"/>
      <c r="F25" s="29"/>
      <c r="G25" s="30"/>
      <c r="H25" s="29"/>
      <c r="I25" s="30"/>
      <c r="J25" s="29"/>
      <c r="K25" s="30"/>
      <c r="L25" s="29">
        <v>5.876861665457389</v>
      </c>
      <c r="M25" s="30">
        <v>5.159102226489074</v>
      </c>
      <c r="N25" s="29">
        <v>5.343985678118383</v>
      </c>
      <c r="O25" s="30">
        <v>6.412339995533474</v>
      </c>
      <c r="P25" s="29">
        <v>7.029151208025533</v>
      </c>
      <c r="Q25" s="30">
        <v>7.029151208025533</v>
      </c>
      <c r="R25" s="29"/>
      <c r="S25" s="31"/>
      <c r="W25" s="2">
        <f>SLOPE(C25:V25,C$49:V$49)</f>
        <v>0.355427113567577</v>
      </c>
      <c r="X25" s="2">
        <f>INTERCEPT(C25:V25,C$49:V$49)</f>
        <v>1.6989264106801842</v>
      </c>
      <c r="Y25" s="2">
        <f>W25*V$49+X25</f>
        <v>8.807468682031725</v>
      </c>
      <c r="Z25" s="3">
        <v>409</v>
      </c>
      <c r="AA25" s="3">
        <v>1628</v>
      </c>
      <c r="AB25" s="3">
        <v>306</v>
      </c>
      <c r="AC25" s="4">
        <f>AB25/1.60934</f>
        <v>190.14005741484087</v>
      </c>
    </row>
    <row r="26" spans="1:30" ht="12.75">
      <c r="A26" s="27" t="s">
        <v>21</v>
      </c>
      <c r="B26" s="27" t="s">
        <v>12</v>
      </c>
      <c r="C26" s="32"/>
      <c r="D26" s="33"/>
      <c r="E26" s="34"/>
      <c r="F26" s="33"/>
      <c r="G26" s="34"/>
      <c r="H26" s="33"/>
      <c r="I26" s="34"/>
      <c r="J26" s="33"/>
      <c r="K26" s="34"/>
      <c r="L26" s="33">
        <v>26</v>
      </c>
      <c r="M26" s="34">
        <v>23</v>
      </c>
      <c r="N26" s="33">
        <v>24</v>
      </c>
      <c r="O26" s="34">
        <v>29</v>
      </c>
      <c r="P26" s="33">
        <v>32</v>
      </c>
      <c r="Q26" s="34">
        <v>32.19751914894552</v>
      </c>
      <c r="R26" s="33"/>
      <c r="S26" s="35"/>
      <c r="W26" s="2">
        <f>SLOPE(C26:V26,C$49:V$49)</f>
        <v>1.7996455927065025</v>
      </c>
      <c r="X26" s="2">
        <f>INTERCEPT(C26:V26,C$49:V$49)</f>
        <v>5.20401661599297</v>
      </c>
      <c r="Y26" s="2">
        <f>W26*V$49+X26</f>
        <v>41.19692847012302</v>
      </c>
      <c r="Z26" s="3">
        <v>409</v>
      </c>
      <c r="AA26" s="3">
        <v>1628</v>
      </c>
      <c r="AB26" s="3">
        <v>306</v>
      </c>
      <c r="AC26" s="4">
        <f>AB26/1.60934</f>
        <v>190.14005741484087</v>
      </c>
      <c r="AD26" s="5">
        <f>Y26/AC26</f>
        <v>0.21666622504610386</v>
      </c>
    </row>
    <row r="27" spans="1:29" ht="12.75">
      <c r="A27" s="27" t="s">
        <v>22</v>
      </c>
      <c r="B27" s="27" t="s">
        <v>11</v>
      </c>
      <c r="C27" s="28"/>
      <c r="D27" s="29"/>
      <c r="E27" s="30"/>
      <c r="F27" s="29"/>
      <c r="G27" s="30"/>
      <c r="H27" s="29"/>
      <c r="I27" s="30"/>
      <c r="J27" s="29"/>
      <c r="K27" s="30"/>
      <c r="L27" s="29"/>
      <c r="M27" s="30">
        <v>4.782376690192605</v>
      </c>
      <c r="N27" s="29">
        <v>5.760628359322951</v>
      </c>
      <c r="O27" s="30">
        <v>5.734216568894119</v>
      </c>
      <c r="P27" s="29">
        <v>4.220414891609815</v>
      </c>
      <c r="Q27" s="30">
        <v>4.220414891609816</v>
      </c>
      <c r="R27" s="29"/>
      <c r="S27" s="31"/>
      <c r="W27" s="2">
        <f>SLOPE(C27:V27,C$49:V$49)</f>
        <v>-0.2664137064878712</v>
      </c>
      <c r="X27" s="2">
        <f>INTERCEPT(C27:V27,C$49:V$49)</f>
        <v>8.406988464668188</v>
      </c>
      <c r="Y27" s="2">
        <f>W27*V$49+X27</f>
        <v>3.0787143349107637</v>
      </c>
      <c r="Z27" s="3">
        <v>398</v>
      </c>
      <c r="AA27" s="3">
        <v>436</v>
      </c>
      <c r="AB27" s="3">
        <v>350</v>
      </c>
      <c r="AC27" s="4">
        <f>AB27/1.60934</f>
        <v>217.48045782743236</v>
      </c>
    </row>
    <row r="28" spans="1:30" ht="12.75">
      <c r="A28" s="27" t="s">
        <v>22</v>
      </c>
      <c r="B28" s="27" t="s">
        <v>12</v>
      </c>
      <c r="C28" s="32"/>
      <c r="D28" s="33"/>
      <c r="E28" s="34"/>
      <c r="F28" s="33"/>
      <c r="G28" s="34"/>
      <c r="H28" s="33"/>
      <c r="I28" s="34"/>
      <c r="J28" s="33"/>
      <c r="K28" s="34"/>
      <c r="L28" s="33"/>
      <c r="M28" s="34">
        <v>19</v>
      </c>
      <c r="N28" s="33">
        <v>23</v>
      </c>
      <c r="O28" s="34">
        <v>23</v>
      </c>
      <c r="P28" s="33">
        <v>17</v>
      </c>
      <c r="Q28" s="34">
        <v>17.066344922096107</v>
      </c>
      <c r="R28" s="33"/>
      <c r="S28" s="35"/>
      <c r="W28" s="2">
        <f>SLOPE(C28:V28,C$49:V$49)</f>
        <v>-0.9867310155807786</v>
      </c>
      <c r="X28" s="2">
        <f>INTERCEPT(C28:V28,C$49:V$49)</f>
        <v>32.64077218696934</v>
      </c>
      <c r="Y28" s="2">
        <f>W28*V$49+X28</f>
        <v>12.906151875353771</v>
      </c>
      <c r="Z28" s="3">
        <v>398</v>
      </c>
      <c r="AA28" s="3">
        <v>436</v>
      </c>
      <c r="AB28" s="3">
        <v>350</v>
      </c>
      <c r="AC28" s="4">
        <f>AB28/1.60934</f>
        <v>217.48045782743236</v>
      </c>
      <c r="AD28" s="5">
        <f>Y28/AC28</f>
        <v>0.0593439613116624</v>
      </c>
    </row>
    <row r="29" spans="1:29" ht="12.75">
      <c r="A29" s="27" t="s">
        <v>23</v>
      </c>
      <c r="B29" s="27" t="s">
        <v>11</v>
      </c>
      <c r="C29" s="28"/>
      <c r="D29" s="29">
        <v>12.6</v>
      </c>
      <c r="E29" s="30">
        <v>0</v>
      </c>
      <c r="F29" s="29">
        <v>29.6</v>
      </c>
      <c r="G29" s="30">
        <v>0</v>
      </c>
      <c r="H29" s="29">
        <v>0</v>
      </c>
      <c r="I29" s="30">
        <v>0</v>
      </c>
      <c r="J29" s="29">
        <v>0</v>
      </c>
      <c r="K29" s="30">
        <v>0</v>
      </c>
      <c r="L29" s="29"/>
      <c r="M29" s="30">
        <v>22.1</v>
      </c>
      <c r="N29" s="29">
        <v>21.6</v>
      </c>
      <c r="O29" s="30"/>
      <c r="P29" s="29">
        <v>19.7</v>
      </c>
      <c r="Q29" s="30"/>
      <c r="R29" s="29"/>
      <c r="S29" s="31"/>
      <c r="W29" s="2">
        <f>SLOPE(C29:V29,C$49:V$49)</f>
        <v>0.9700734394124848</v>
      </c>
      <c r="X29" s="2">
        <f>INTERCEPT(C29:V29,C$49:V$49)</f>
        <v>2.4567319461444317</v>
      </c>
      <c r="Y29" s="2">
        <f>W29*V$49+X29</f>
        <v>21.858200734394124</v>
      </c>
      <c r="Z29" s="3">
        <v>5</v>
      </c>
      <c r="AA29" s="3">
        <v>39</v>
      </c>
      <c r="AB29" s="3">
        <v>40</v>
      </c>
      <c r="AC29" s="4">
        <f>AB29/1.60934</f>
        <v>24.85490946599227</v>
      </c>
    </row>
    <row r="30" spans="1:30" ht="12.75">
      <c r="A30" s="27" t="s">
        <v>23</v>
      </c>
      <c r="B30" s="27" t="s">
        <v>12</v>
      </c>
      <c r="C30" s="32"/>
      <c r="D30" s="33">
        <v>1.175454</v>
      </c>
      <c r="E30" s="34">
        <v>0</v>
      </c>
      <c r="F30" s="33">
        <v>2.022272</v>
      </c>
      <c r="G30" s="34">
        <v>0</v>
      </c>
      <c r="H30" s="33">
        <v>0</v>
      </c>
      <c r="I30" s="34">
        <v>0</v>
      </c>
      <c r="J30" s="33">
        <v>0</v>
      </c>
      <c r="K30" s="34">
        <v>0</v>
      </c>
      <c r="L30" s="33"/>
      <c r="M30" s="34">
        <v>1.237379</v>
      </c>
      <c r="N30" s="33">
        <v>1.2441600000000002</v>
      </c>
      <c r="O30" s="34"/>
      <c r="P30" s="33">
        <v>1.157572</v>
      </c>
      <c r="Q30" s="34"/>
      <c r="R30" s="33"/>
      <c r="S30" s="35"/>
      <c r="W30" s="2">
        <f>SLOPE(C30:V30,C$49:V$49)</f>
        <v>0.032603565483476135</v>
      </c>
      <c r="X30" s="2">
        <f>INTERCEPT(C30:V30,C$49:V$49)</f>
        <v>0.3814498359853121</v>
      </c>
      <c r="Y30" s="2">
        <f>W30*V$49+X30</f>
        <v>1.0335211456548348</v>
      </c>
      <c r="Z30" s="3">
        <v>5</v>
      </c>
      <c r="AA30" s="3">
        <v>39</v>
      </c>
      <c r="AB30" s="3">
        <v>40</v>
      </c>
      <c r="AC30" s="4">
        <f>AB30/1.60934</f>
        <v>24.85490946599227</v>
      </c>
      <c r="AD30" s="5">
        <f>Y30/AC30</f>
        <v>0.041582173013703795</v>
      </c>
    </row>
    <row r="31" spans="1:29" ht="12.75">
      <c r="A31" s="27" t="s">
        <v>24</v>
      </c>
      <c r="B31" s="27" t="s">
        <v>11</v>
      </c>
      <c r="C31" s="28">
        <v>23.341144332019134</v>
      </c>
      <c r="D31" s="29">
        <v>23.25648066751458</v>
      </c>
      <c r="E31" s="30">
        <v>19.251950057676076</v>
      </c>
      <c r="F31" s="29">
        <v>17.225709635829475</v>
      </c>
      <c r="G31" s="30">
        <v>15.591419618475596</v>
      </c>
      <c r="H31" s="29">
        <v>18.22065236227481</v>
      </c>
      <c r="I31" s="30">
        <v>19.569158900784362</v>
      </c>
      <c r="J31" s="29">
        <v>20.483381578122597</v>
      </c>
      <c r="K31" s="30">
        <v>20.691577187207503</v>
      </c>
      <c r="L31" s="29">
        <v>21.015865264308125</v>
      </c>
      <c r="M31" s="30">
        <v>20.386114596933993</v>
      </c>
      <c r="N31" s="29">
        <v>19.82456321690113</v>
      </c>
      <c r="O31" s="30">
        <v>19.41358749286929</v>
      </c>
      <c r="P31" s="29">
        <v>21.468584172146652</v>
      </c>
      <c r="Q31" s="30">
        <v>23.817287834321192</v>
      </c>
      <c r="R31" s="29">
        <v>26.22026247469665</v>
      </c>
      <c r="S31" s="31"/>
      <c r="W31" s="2">
        <f>SLOPE(C31:V31,C$49:V$49)</f>
        <v>0.20523348873987385</v>
      </c>
      <c r="X31" s="2">
        <f>INTERCEPT(C31:V31,C$49:V$49)</f>
        <v>18.866624057716148</v>
      </c>
      <c r="Y31" s="2">
        <f>W31*V$49+X31</f>
        <v>22.971293832513624</v>
      </c>
      <c r="Z31" s="3">
        <v>3641</v>
      </c>
      <c r="AA31" s="3">
        <v>3515</v>
      </c>
      <c r="AB31" s="3">
        <v>501</v>
      </c>
      <c r="AC31" s="4">
        <f>AB31/1.60934</f>
        <v>311.3077410615532</v>
      </c>
    </row>
    <row r="32" spans="1:30" ht="12.75">
      <c r="A32" s="27" t="s">
        <v>24</v>
      </c>
      <c r="B32" s="27" t="s">
        <v>12</v>
      </c>
      <c r="C32" s="32">
        <v>864</v>
      </c>
      <c r="D32" s="33">
        <v>868</v>
      </c>
      <c r="E32" s="34">
        <v>724</v>
      </c>
      <c r="F32" s="33">
        <v>652</v>
      </c>
      <c r="G32" s="34">
        <v>593</v>
      </c>
      <c r="H32" s="33">
        <v>695</v>
      </c>
      <c r="I32" s="34">
        <v>747</v>
      </c>
      <c r="J32" s="33">
        <v>781</v>
      </c>
      <c r="K32" s="34">
        <v>787</v>
      </c>
      <c r="L32" s="33">
        <v>797</v>
      </c>
      <c r="M32" s="34">
        <v>771</v>
      </c>
      <c r="N32" s="33">
        <v>748</v>
      </c>
      <c r="O32" s="34">
        <v>731</v>
      </c>
      <c r="P32" s="33">
        <v>807</v>
      </c>
      <c r="Q32" s="34">
        <v>894</v>
      </c>
      <c r="R32" s="33">
        <v>983</v>
      </c>
      <c r="S32" s="35"/>
      <c r="W32" s="2">
        <f>SLOPE(C32:V32,C$49:V$49)</f>
        <v>7.894117647058824</v>
      </c>
      <c r="X32" s="2">
        <f>INTERCEPT(C32:V32,C$49:V$49)</f>
        <v>710.525</v>
      </c>
      <c r="Y32" s="2">
        <f>W32*V$49+X32</f>
        <v>868.4073529411764</v>
      </c>
      <c r="Z32" s="3">
        <v>3641</v>
      </c>
      <c r="AA32" s="3">
        <v>3515</v>
      </c>
      <c r="AB32" s="3">
        <v>501</v>
      </c>
      <c r="AC32" s="4">
        <f>AB32/1.60934</f>
        <v>311.3077410615532</v>
      </c>
      <c r="AD32" s="5">
        <f>Y32/AC32</f>
        <v>2.789546286192321</v>
      </c>
    </row>
    <row r="33" spans="1:29" ht="12.75">
      <c r="A33" s="27" t="s">
        <v>25</v>
      </c>
      <c r="B33" s="27" t="s">
        <v>11</v>
      </c>
      <c r="C33" s="28">
        <v>9.276222722107558</v>
      </c>
      <c r="D33" s="29">
        <v>9.150386603834013</v>
      </c>
      <c r="E33" s="30">
        <v>15.800641054579929</v>
      </c>
      <c r="F33" s="29">
        <v>17.822135091784</v>
      </c>
      <c r="G33" s="30">
        <v>13.19290221860639</v>
      </c>
      <c r="H33" s="29">
        <v>6.509992839007878</v>
      </c>
      <c r="I33" s="30">
        <v>12.849341471249598</v>
      </c>
      <c r="J33" s="29">
        <v>10.569260363159785</v>
      </c>
      <c r="K33" s="30">
        <v>20.866807169834942</v>
      </c>
      <c r="L33" s="29">
        <v>22.66032177656923</v>
      </c>
      <c r="M33" s="30">
        <v>16.269090761190082</v>
      </c>
      <c r="N33" s="29">
        <v>34.12900764891289</v>
      </c>
      <c r="O33" s="30">
        <v>31.71142602318898</v>
      </c>
      <c r="P33" s="29">
        <v>45.00802316934758</v>
      </c>
      <c r="Q33" s="30">
        <v>52.1718967382903</v>
      </c>
      <c r="R33" s="29">
        <v>38.16648219533605</v>
      </c>
      <c r="S33" s="31"/>
      <c r="W33" s="2">
        <f>SLOPE(C33:V33,C$49:V$49)</f>
        <v>2.4617603835840276</v>
      </c>
      <c r="X33" s="2">
        <f>INTERCEPT(C33:V33,C$49:V$49)</f>
        <v>1.3346578549732158</v>
      </c>
      <c r="Y33" s="2">
        <f>W33*V$49+X33</f>
        <v>50.56986552665377</v>
      </c>
      <c r="Z33" s="3">
        <v>55</v>
      </c>
      <c r="AA33" s="3">
        <v>104</v>
      </c>
      <c r="AB33" s="3">
        <v>135</v>
      </c>
      <c r="AC33" s="4">
        <f>AB33/1.60934</f>
        <v>83.88531944772392</v>
      </c>
    </row>
    <row r="34" spans="1:30" ht="12.75">
      <c r="A34" s="27" t="s">
        <v>25</v>
      </c>
      <c r="B34" s="27" t="s">
        <v>12</v>
      </c>
      <c r="C34" s="32">
        <v>4</v>
      </c>
      <c r="D34" s="33">
        <v>4</v>
      </c>
      <c r="E34" s="34">
        <v>7</v>
      </c>
      <c r="F34" s="33">
        <v>8</v>
      </c>
      <c r="G34" s="34">
        <v>6</v>
      </c>
      <c r="H34" s="33">
        <v>3</v>
      </c>
      <c r="I34" s="34">
        <v>6</v>
      </c>
      <c r="J34" s="33">
        <v>5</v>
      </c>
      <c r="K34" s="34">
        <v>10</v>
      </c>
      <c r="L34" s="33">
        <v>11</v>
      </c>
      <c r="M34" s="34">
        <v>8</v>
      </c>
      <c r="N34" s="33">
        <v>17</v>
      </c>
      <c r="O34" s="34">
        <v>16</v>
      </c>
      <c r="P34" s="33">
        <v>23</v>
      </c>
      <c r="Q34" s="34">
        <v>27</v>
      </c>
      <c r="R34" s="33">
        <v>20</v>
      </c>
      <c r="S34" s="35"/>
      <c r="W34" s="2">
        <f>SLOPE(C34:V34,C$49:V$49)</f>
        <v>1.3367647058823529</v>
      </c>
      <c r="X34" s="2">
        <f>INTERCEPT(C34:V34,C$49:V$49)</f>
        <v>-0.42499999999999893</v>
      </c>
      <c r="Y34" s="2">
        <f>W34*V$49+X34</f>
        <v>26.31029411764706</v>
      </c>
      <c r="Z34" s="3">
        <v>55</v>
      </c>
      <c r="AA34" s="3">
        <v>104</v>
      </c>
      <c r="AB34" s="3">
        <v>135</v>
      </c>
      <c r="AC34" s="4">
        <f>AB34/1.60934</f>
        <v>83.88531944772392</v>
      </c>
      <c r="AD34" s="5">
        <f>Y34/AC34</f>
        <v>0.3136459906318083</v>
      </c>
    </row>
    <row r="35" spans="1:29" ht="12.75">
      <c r="A35" s="27" t="s">
        <v>26</v>
      </c>
      <c r="B35" s="27" t="s">
        <v>11</v>
      </c>
      <c r="C35" s="28"/>
      <c r="D35" s="29"/>
      <c r="E35" s="30"/>
      <c r="F35" s="29"/>
      <c r="G35" s="30"/>
      <c r="H35" s="29">
        <v>14.639610968251137</v>
      </c>
      <c r="I35" s="30">
        <v>21.40262748726858</v>
      </c>
      <c r="J35" s="29">
        <v>26.16969175841636</v>
      </c>
      <c r="K35" s="30">
        <v>22.21468020116627</v>
      </c>
      <c r="L35" s="29">
        <v>22.611852277380205</v>
      </c>
      <c r="M35" s="30">
        <v>24.80713961579186</v>
      </c>
      <c r="N35" s="29">
        <v>25.748194632399613</v>
      </c>
      <c r="O35" s="30">
        <v>17.180807260964613</v>
      </c>
      <c r="P35" s="29">
        <v>22.857276819204802</v>
      </c>
      <c r="Q35" s="30">
        <v>22.61420171867933</v>
      </c>
      <c r="R35" s="29">
        <v>25.248612760878427</v>
      </c>
      <c r="S35" s="31"/>
      <c r="W35" s="2">
        <f>SLOPE(C35:V35,C$49:V$49)</f>
        <v>0.3729332504160078</v>
      </c>
      <c r="X35" s="2">
        <f>INTERCEPT(C35:V35,C$49:V$49)</f>
        <v>18.21543383636948</v>
      </c>
      <c r="Y35" s="2">
        <f>W35*V$49+X35</f>
        <v>25.674098844689638</v>
      </c>
      <c r="Z35" s="3">
        <v>170</v>
      </c>
      <c r="AA35" s="3">
        <v>238</v>
      </c>
      <c r="AB35" s="3">
        <v>158</v>
      </c>
      <c r="AC35" s="4">
        <f>AB35/1.60934</f>
        <v>98.17689239066947</v>
      </c>
    </row>
    <row r="36" spans="1:30" ht="12.75">
      <c r="A36" s="27" t="s">
        <v>26</v>
      </c>
      <c r="B36" s="27" t="s">
        <v>12</v>
      </c>
      <c r="C36" s="32"/>
      <c r="D36" s="33"/>
      <c r="E36" s="34"/>
      <c r="F36" s="33"/>
      <c r="G36" s="34"/>
      <c r="H36" s="33">
        <v>23</v>
      </c>
      <c r="I36" s="34">
        <v>34</v>
      </c>
      <c r="J36" s="33">
        <v>42</v>
      </c>
      <c r="K36" s="34">
        <v>36</v>
      </c>
      <c r="L36" s="33">
        <v>37</v>
      </c>
      <c r="M36" s="34">
        <v>41</v>
      </c>
      <c r="N36" s="33">
        <v>43</v>
      </c>
      <c r="O36" s="34">
        <v>29</v>
      </c>
      <c r="P36" s="33">
        <v>39</v>
      </c>
      <c r="Q36" s="34">
        <v>39</v>
      </c>
      <c r="R36" s="33">
        <v>44</v>
      </c>
      <c r="S36" s="35"/>
      <c r="W36" s="2">
        <f>SLOPE(C36:V36,C$49:V$49)</f>
        <v>0.9818181818181818</v>
      </c>
      <c r="X36" s="2">
        <f>INTERCEPT(C36:V36,C$49:V$49)</f>
        <v>26.2</v>
      </c>
      <c r="Y36" s="2">
        <f>W36*V$49+X36</f>
        <v>45.836363636363636</v>
      </c>
      <c r="Z36" s="3">
        <v>170</v>
      </c>
      <c r="AA36" s="3">
        <v>238</v>
      </c>
      <c r="AB36" s="3">
        <v>158</v>
      </c>
      <c r="AC36" s="4">
        <f>AB36/1.60934</f>
        <v>98.17689239066947</v>
      </c>
      <c r="AD36" s="5">
        <f>Y36/AC36</f>
        <v>0.4668752750287687</v>
      </c>
    </row>
    <row r="37" spans="1:29" ht="12.75">
      <c r="A37" s="27" t="s">
        <v>27</v>
      </c>
      <c r="B37" s="27" t="s">
        <v>11</v>
      </c>
      <c r="C37" s="32"/>
      <c r="D37" s="33"/>
      <c r="E37" s="34"/>
      <c r="F37" s="33"/>
      <c r="G37" s="34"/>
      <c r="H37" s="33"/>
      <c r="I37" s="34"/>
      <c r="J37" s="33"/>
      <c r="K37" s="34"/>
      <c r="L37" s="33"/>
      <c r="M37" s="34"/>
      <c r="N37" s="33"/>
      <c r="O37" s="34"/>
      <c r="P37" s="33"/>
      <c r="Q37" s="34"/>
      <c r="R37" s="33"/>
      <c r="S37" s="35"/>
      <c r="Y37" s="2">
        <v>33</v>
      </c>
      <c r="Z37" s="4">
        <v>36.992</v>
      </c>
      <c r="AA37" s="3">
        <v>21</v>
      </c>
      <c r="AB37" s="3">
        <v>30</v>
      </c>
      <c r="AC37" s="4">
        <f>AB37/1.60934</f>
        <v>18.641182099494202</v>
      </c>
    </row>
    <row r="38" spans="1:30" ht="12.75">
      <c r="A38" s="27" t="s">
        <v>27</v>
      </c>
      <c r="B38" s="27" t="s">
        <v>12</v>
      </c>
      <c r="C38" s="32"/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3"/>
      <c r="O38" s="34"/>
      <c r="P38" s="33"/>
      <c r="Q38" s="34"/>
      <c r="R38" s="33"/>
      <c r="S38" s="35"/>
      <c r="Y38" s="2">
        <f>Y37*Z37*1000/100000</f>
        <v>12.207359999999998</v>
      </c>
      <c r="Z38" s="4">
        <v>36.992</v>
      </c>
      <c r="AA38" s="3">
        <v>21</v>
      </c>
      <c r="AB38" s="3">
        <v>30</v>
      </c>
      <c r="AC38" s="4">
        <f>AB38/1.60934</f>
        <v>18.641182099494202</v>
      </c>
      <c r="AD38" s="5">
        <f>Y38/AC38</f>
        <v>0.6548597580799999</v>
      </c>
    </row>
    <row r="39" spans="1:29" ht="12.75">
      <c r="A39" s="27" t="s">
        <v>28</v>
      </c>
      <c r="B39" s="27" t="s">
        <v>11</v>
      </c>
      <c r="C39" s="32"/>
      <c r="D39" s="33"/>
      <c r="E39" s="34"/>
      <c r="F39" s="33"/>
      <c r="G39" s="34"/>
      <c r="H39" s="33"/>
      <c r="I39" s="34"/>
      <c r="J39" s="33"/>
      <c r="K39" s="34"/>
      <c r="L39" s="33"/>
      <c r="M39" s="34"/>
      <c r="N39" s="33"/>
      <c r="O39" s="34"/>
      <c r="P39" s="33"/>
      <c r="Q39" s="34"/>
      <c r="R39" s="33"/>
      <c r="S39" s="35"/>
      <c r="Y39" s="2">
        <v>33</v>
      </c>
      <c r="Z39" s="4">
        <v>37.429</v>
      </c>
      <c r="AA39" s="3">
        <v>13</v>
      </c>
      <c r="AB39" s="3">
        <v>30</v>
      </c>
      <c r="AC39" s="4">
        <f>AB39/1.60934</f>
        <v>18.641182099494202</v>
      </c>
    </row>
    <row r="40" spans="1:30" ht="12.75">
      <c r="A40" s="27" t="s">
        <v>28</v>
      </c>
      <c r="B40" s="27" t="s">
        <v>12</v>
      </c>
      <c r="C40" s="32"/>
      <c r="D40" s="33"/>
      <c r="E40" s="34"/>
      <c r="F40" s="33"/>
      <c r="G40" s="34"/>
      <c r="H40" s="33"/>
      <c r="I40" s="34"/>
      <c r="J40" s="33"/>
      <c r="K40" s="34"/>
      <c r="L40" s="33"/>
      <c r="M40" s="34"/>
      <c r="N40" s="33"/>
      <c r="O40" s="34"/>
      <c r="P40" s="33"/>
      <c r="Q40" s="34"/>
      <c r="R40" s="33"/>
      <c r="S40" s="35"/>
      <c r="Y40" s="2">
        <f>Y39*Z39*1000/100000</f>
        <v>12.351570000000002</v>
      </c>
      <c r="Z40" s="4">
        <v>37.429</v>
      </c>
      <c r="AA40" s="3">
        <v>13</v>
      </c>
      <c r="AB40" s="3">
        <v>30</v>
      </c>
      <c r="AC40" s="4">
        <f>AB40/1.60934</f>
        <v>18.641182099494202</v>
      </c>
      <c r="AD40" s="5">
        <f>Y40/AC40</f>
        <v>0.6625958554600001</v>
      </c>
    </row>
    <row r="41" spans="1:29" ht="12.75">
      <c r="A41" s="27" t="s">
        <v>29</v>
      </c>
      <c r="B41" s="27" t="s">
        <v>11</v>
      </c>
      <c r="C41" s="28">
        <v>18.503612830405135</v>
      </c>
      <c r="D41" s="29">
        <v>22.212144489999904</v>
      </c>
      <c r="E41" s="30">
        <v>8.334954018836996</v>
      </c>
      <c r="F41" s="29">
        <v>22.241374516945147</v>
      </c>
      <c r="G41" s="30">
        <v>12.97870565222631</v>
      </c>
      <c r="H41" s="29">
        <v>18.53722738689974</v>
      </c>
      <c r="I41" s="30">
        <v>11.11244872067934</v>
      </c>
      <c r="J41" s="29">
        <v>18.49283402681461</v>
      </c>
      <c r="K41" s="30">
        <v>16.612215515809293</v>
      </c>
      <c r="L41" s="29">
        <v>25.790763222371645</v>
      </c>
      <c r="M41" s="30">
        <v>21.1484529446922</v>
      </c>
      <c r="N41" s="29">
        <v>11.935584568207275</v>
      </c>
      <c r="O41" s="30">
        <v>33.00935264991748</v>
      </c>
      <c r="P41" s="29">
        <v>14.654967117917531</v>
      </c>
      <c r="Q41" s="30">
        <v>18.303452946398338</v>
      </c>
      <c r="R41" s="29">
        <v>22.865923371717596</v>
      </c>
      <c r="S41" s="31">
        <v>19.20175558908243</v>
      </c>
      <c r="W41" s="2">
        <f>SLOPE(C41:V41,C$49:V$49)</f>
        <v>0.29345134311260346</v>
      </c>
      <c r="X41" s="2">
        <f>INTERCEPT(C41:V41,C$49:V$49)</f>
        <v>15.94339494545251</v>
      </c>
      <c r="Y41" s="2">
        <f>W41*V$49+X41</f>
        <v>21.81242180770458</v>
      </c>
      <c r="Z41" s="3">
        <v>97</v>
      </c>
      <c r="AA41" s="3">
        <v>150</v>
      </c>
      <c r="AB41" s="3">
        <v>84</v>
      </c>
      <c r="AC41" s="4">
        <f>AB41/1.60934</f>
        <v>52.19530987858377</v>
      </c>
    </row>
    <row r="42" spans="1:30" ht="12.75">
      <c r="A42" s="27" t="s">
        <v>29</v>
      </c>
      <c r="B42" s="27" t="s">
        <v>12</v>
      </c>
      <c r="C42" s="32">
        <v>20</v>
      </c>
      <c r="D42" s="33">
        <v>24</v>
      </c>
      <c r="E42" s="34">
        <v>9</v>
      </c>
      <c r="F42" s="33">
        <v>24</v>
      </c>
      <c r="G42" s="34">
        <v>14</v>
      </c>
      <c r="H42" s="33">
        <v>20</v>
      </c>
      <c r="I42" s="34">
        <v>12</v>
      </c>
      <c r="J42" s="33">
        <v>20</v>
      </c>
      <c r="K42" s="34">
        <v>18</v>
      </c>
      <c r="L42" s="33">
        <v>28</v>
      </c>
      <c r="M42" s="34">
        <v>23</v>
      </c>
      <c r="N42" s="33">
        <v>13</v>
      </c>
      <c r="O42" s="34">
        <v>36</v>
      </c>
      <c r="P42" s="33">
        <v>16</v>
      </c>
      <c r="Q42" s="34">
        <v>20</v>
      </c>
      <c r="R42" s="33">
        <v>25</v>
      </c>
      <c r="S42" s="35">
        <v>21</v>
      </c>
      <c r="W42" s="2">
        <f>SLOPE(C42:V42,C$49:V$49)</f>
        <v>0.33823529411764713</v>
      </c>
      <c r="X42" s="2">
        <f>INTERCEPT(C42:V42,C$49:V$49)</f>
        <v>17.13235294117647</v>
      </c>
      <c r="Y42" s="2">
        <f>W42*V$49+X42</f>
        <v>23.897058823529413</v>
      </c>
      <c r="Z42" s="3">
        <v>97</v>
      </c>
      <c r="AA42" s="3">
        <v>150</v>
      </c>
      <c r="AB42" s="3">
        <v>84</v>
      </c>
      <c r="AC42" s="4">
        <f>AB42/1.60934</f>
        <v>52.19530987858377</v>
      </c>
      <c r="AD42" s="5">
        <f>Y42/AC42</f>
        <v>0.4578391981792717</v>
      </c>
    </row>
    <row r="43" spans="1:29" ht="12.75">
      <c r="A43" s="27" t="s">
        <v>30</v>
      </c>
      <c r="B43" s="27" t="s">
        <v>11</v>
      </c>
      <c r="C43" s="28"/>
      <c r="D43" s="29"/>
      <c r="E43" s="30"/>
      <c r="F43" s="29"/>
      <c r="G43" s="30"/>
      <c r="H43" s="29">
        <v>9.287508765086397</v>
      </c>
      <c r="I43" s="30">
        <v>11.642592458375804</v>
      </c>
      <c r="J43" s="29">
        <v>13.137918953637742</v>
      </c>
      <c r="K43" s="30">
        <v>17.53358370372072</v>
      </c>
      <c r="L43" s="29">
        <v>19.83790902334922</v>
      </c>
      <c r="M43" s="30">
        <v>29.344998350294134</v>
      </c>
      <c r="N43" s="29">
        <v>28.097163171056437</v>
      </c>
      <c r="O43" s="30">
        <v>29.494475254814162</v>
      </c>
      <c r="P43" s="29">
        <v>41.09568457747326</v>
      </c>
      <c r="Q43" s="30">
        <v>37.864360283129635</v>
      </c>
      <c r="R43" s="29">
        <v>35.259958329140154</v>
      </c>
      <c r="S43" s="31">
        <v>26.144761763285924</v>
      </c>
      <c r="W43" s="2">
        <f>SLOPE(C43:V43,C$49:V$49)</f>
        <v>2.505606758767263</v>
      </c>
      <c r="X43" s="2">
        <f>INTERCEPT(C43:V43,C$49:V$49)</f>
        <v>-3.919401506376559</v>
      </c>
      <c r="Y43" s="2">
        <f>W43*V$49+X43</f>
        <v>46.1927336689687</v>
      </c>
      <c r="Z43" s="3">
        <v>1344</v>
      </c>
      <c r="AA43" s="3">
        <v>1981</v>
      </c>
      <c r="AB43" s="3">
        <v>362</v>
      </c>
      <c r="AC43" s="4">
        <f>AB43/1.60934</f>
        <v>224.93693066723006</v>
      </c>
    </row>
    <row r="44" spans="1:30" ht="12.75">
      <c r="A44" s="27" t="s">
        <v>30</v>
      </c>
      <c r="B44" s="27" t="s">
        <v>12</v>
      </c>
      <c r="C44" s="32"/>
      <c r="D44" s="33"/>
      <c r="E44" s="34"/>
      <c r="F44" s="33"/>
      <c r="G44" s="34"/>
      <c r="H44" s="33">
        <v>120</v>
      </c>
      <c r="I44" s="34">
        <v>151</v>
      </c>
      <c r="J44" s="33">
        <v>171</v>
      </c>
      <c r="K44" s="34">
        <v>229</v>
      </c>
      <c r="L44" s="33">
        <v>260</v>
      </c>
      <c r="M44" s="34">
        <v>386</v>
      </c>
      <c r="N44" s="33">
        <v>371</v>
      </c>
      <c r="O44" s="34">
        <v>391</v>
      </c>
      <c r="P44" s="33">
        <v>547</v>
      </c>
      <c r="Q44" s="34">
        <v>506</v>
      </c>
      <c r="R44" s="33">
        <v>473</v>
      </c>
      <c r="S44" s="35">
        <v>352</v>
      </c>
      <c r="W44" s="2">
        <f>SLOPE(C44:V44,C$49:V$49)</f>
        <v>34.13636363636363</v>
      </c>
      <c r="X44" s="2">
        <f>INTERCEPT(C44:V44,C$49:V$49)</f>
        <v>-62.818181818181756</v>
      </c>
      <c r="Y44" s="2">
        <f>W44*V$49+X44</f>
        <v>619.9090909090909</v>
      </c>
      <c r="Z44" s="3">
        <v>1344</v>
      </c>
      <c r="AA44" s="3">
        <v>1981</v>
      </c>
      <c r="AB44" s="3">
        <v>362</v>
      </c>
      <c r="AC44" s="4">
        <f>AB44/1.60934</f>
        <v>224.93693066723006</v>
      </c>
      <c r="AD44" s="5">
        <f>Y44/AC44</f>
        <v>2.7559240231039674</v>
      </c>
    </row>
    <row r="45" spans="1:29" ht="12.75">
      <c r="A45" s="27" t="s">
        <v>31</v>
      </c>
      <c r="B45" s="27" t="s">
        <v>11</v>
      </c>
      <c r="C45" s="28"/>
      <c r="D45" s="29"/>
      <c r="E45" s="30"/>
      <c r="F45" s="29">
        <v>0</v>
      </c>
      <c r="G45" s="30">
        <v>0</v>
      </c>
      <c r="H45" s="29">
        <v>0</v>
      </c>
      <c r="I45" s="30">
        <v>0</v>
      </c>
      <c r="J45" s="29">
        <v>10.7</v>
      </c>
      <c r="K45" s="30">
        <v>0</v>
      </c>
      <c r="L45" s="29"/>
      <c r="M45" s="30">
        <v>0</v>
      </c>
      <c r="N45" s="29"/>
      <c r="O45" s="30"/>
      <c r="P45" s="29">
        <v>8.9</v>
      </c>
      <c r="Q45" s="30">
        <v>8.7</v>
      </c>
      <c r="R45" s="29"/>
      <c r="S45" s="31"/>
      <c r="W45" s="2">
        <f>SLOPE(C45:V45,C$49:V$49)</f>
        <v>0.7719330855018588</v>
      </c>
      <c r="X45" s="2">
        <f>INTERCEPT(C45:V45,C$49:V$49)</f>
        <v>-3.6314126394052058</v>
      </c>
      <c r="Y45" s="2">
        <f>W45*V$49+X45</f>
        <v>11.80724907063197</v>
      </c>
      <c r="Z45" s="3">
        <v>33</v>
      </c>
      <c r="AA45" s="3">
        <v>238</v>
      </c>
      <c r="AB45" s="3">
        <v>389</v>
      </c>
      <c r="AC45" s="4">
        <f>AB45/1.60934</f>
        <v>241.71399455677482</v>
      </c>
    </row>
    <row r="46" spans="1:30" ht="12.75">
      <c r="A46" s="27" t="s">
        <v>31</v>
      </c>
      <c r="B46" s="27" t="s">
        <v>12</v>
      </c>
      <c r="C46" s="32"/>
      <c r="D46" s="33"/>
      <c r="E46" s="34"/>
      <c r="F46" s="33">
        <v>0</v>
      </c>
      <c r="G46" s="34">
        <v>0</v>
      </c>
      <c r="H46" s="33">
        <v>0</v>
      </c>
      <c r="I46" s="34">
        <v>0</v>
      </c>
      <c r="J46" s="33">
        <v>2.465708</v>
      </c>
      <c r="K46" s="34">
        <v>0</v>
      </c>
      <c r="L46" s="33"/>
      <c r="M46" s="34">
        <v>0</v>
      </c>
      <c r="N46" s="33"/>
      <c r="O46" s="34"/>
      <c r="P46" s="33">
        <v>3.2004400000000004</v>
      </c>
      <c r="Q46" s="34">
        <v>3.242577</v>
      </c>
      <c r="R46" s="33"/>
      <c r="S46" s="35"/>
      <c r="W46" s="2">
        <f>SLOPE(C46:V46,C$49:V$49)</f>
        <v>0.2925139739776952</v>
      </c>
      <c r="X46" s="2">
        <f>INTERCEPT(C46:V46,C$49:V$49)</f>
        <v>-1.577764327137547</v>
      </c>
      <c r="Y46" s="2">
        <f>W46*V$49+X46</f>
        <v>4.272515152416357</v>
      </c>
      <c r="Z46" s="3">
        <v>33</v>
      </c>
      <c r="AA46" s="3">
        <v>238</v>
      </c>
      <c r="AB46" s="3">
        <v>389</v>
      </c>
      <c r="AC46" s="4">
        <f>AB46/1.60934</f>
        <v>241.71399455677482</v>
      </c>
      <c r="AD46" s="5">
        <f>Y46/AC46</f>
        <v>0.017675911402030182</v>
      </c>
    </row>
    <row r="47" spans="1:29" ht="12.75">
      <c r="A47" s="27" t="s">
        <v>32</v>
      </c>
      <c r="B47" s="27" t="s">
        <v>11</v>
      </c>
      <c r="C47" s="28"/>
      <c r="D47" s="29"/>
      <c r="E47" s="30"/>
      <c r="F47" s="29"/>
      <c r="G47" s="30">
        <v>24.9</v>
      </c>
      <c r="H47" s="29">
        <v>22.1</v>
      </c>
      <c r="I47" s="30">
        <v>25.7</v>
      </c>
      <c r="J47" s="29">
        <v>37.6</v>
      </c>
      <c r="K47" s="30">
        <v>28.3</v>
      </c>
      <c r="L47" s="29">
        <v>33.8</v>
      </c>
      <c r="M47" s="30">
        <v>31.9</v>
      </c>
      <c r="N47" s="29">
        <v>39.2</v>
      </c>
      <c r="O47" s="30">
        <v>39.2</v>
      </c>
      <c r="P47" s="29"/>
      <c r="Q47" s="30"/>
      <c r="R47" s="29"/>
      <c r="S47" s="31"/>
      <c r="W47" s="2">
        <f>SLOPE(C47:V47,C$49:V$49)</f>
        <v>1.951666666666667</v>
      </c>
      <c r="X47" s="2">
        <f>INTERCEPT(C47:V47,C$49:V$49)</f>
        <v>13.84611111111111</v>
      </c>
      <c r="Y47" s="2">
        <f>W47*V$49+X47</f>
        <v>52.87944444444446</v>
      </c>
      <c r="Z47" s="3">
        <v>106</v>
      </c>
      <c r="AA47" s="3">
        <v>133</v>
      </c>
      <c r="AB47" s="3">
        <v>117</v>
      </c>
      <c r="AC47" s="4">
        <f>AB47/1.60934</f>
        <v>72.7006101880274</v>
      </c>
    </row>
    <row r="48" spans="1:30" ht="12.75">
      <c r="A48" s="27" t="s">
        <v>32</v>
      </c>
      <c r="B48" s="27" t="s">
        <v>12</v>
      </c>
      <c r="C48" s="32"/>
      <c r="D48" s="33"/>
      <c r="E48" s="34"/>
      <c r="F48" s="33"/>
      <c r="G48" s="34">
        <v>26.970684000000002</v>
      </c>
      <c r="H48" s="33">
        <v>23.980930999999998</v>
      </c>
      <c r="I48" s="34">
        <v>27.942582</v>
      </c>
      <c r="J48" s="33">
        <v>40.958808000000005</v>
      </c>
      <c r="K48" s="34">
        <v>30.881526000000004</v>
      </c>
      <c r="L48" s="33">
        <v>36.93326</v>
      </c>
      <c r="M48" s="34">
        <v>34.886797</v>
      </c>
      <c r="N48" s="33">
        <v>42.885192</v>
      </c>
      <c r="O48" s="34">
        <v>42.880488</v>
      </c>
      <c r="P48" s="33"/>
      <c r="Q48" s="34"/>
      <c r="R48" s="33"/>
      <c r="S48" s="35"/>
      <c r="W48" s="2">
        <f>SLOPE(C48:V48,C$49:V$49)</f>
        <v>2.1702480166666667</v>
      </c>
      <c r="X48" s="2">
        <f>INTERCEPT(C48:V48,C$49:V$49)</f>
        <v>14.72557540555556</v>
      </c>
      <c r="Y48" s="2">
        <f>W48*V$49+X48</f>
        <v>58.130535738888895</v>
      </c>
      <c r="Z48" s="3">
        <v>106</v>
      </c>
      <c r="AA48" s="3">
        <v>133</v>
      </c>
      <c r="AB48" s="3">
        <v>117</v>
      </c>
      <c r="AC48" s="4">
        <f>AB48/1.60934</f>
        <v>72.7006101880274</v>
      </c>
      <c r="AD48" s="5">
        <f>Y48/AC48</f>
        <v>0.7995880032993457</v>
      </c>
    </row>
    <row r="49" spans="3:22" ht="12.75">
      <c r="C49" s="3">
        <v>1</v>
      </c>
      <c r="D49" s="3">
        <f>C49+1</f>
        <v>2</v>
      </c>
      <c r="E49" s="3">
        <f>D49+1</f>
        <v>3</v>
      </c>
      <c r="F49" s="3">
        <f>E49+1</f>
        <v>4</v>
      </c>
      <c r="G49" s="3">
        <f>F49+1</f>
        <v>5</v>
      </c>
      <c r="H49" s="3">
        <f>G49+1</f>
        <v>6</v>
      </c>
      <c r="I49" s="3">
        <f>H49+1</f>
        <v>7</v>
      </c>
      <c r="J49" s="3">
        <f>I49+1</f>
        <v>8</v>
      </c>
      <c r="K49" s="3">
        <f>J49+1</f>
        <v>9</v>
      </c>
      <c r="L49" s="3">
        <f>K49+1</f>
        <v>10</v>
      </c>
      <c r="M49" s="3">
        <f>L49+1</f>
        <v>11</v>
      </c>
      <c r="N49" s="3">
        <f>M49+1</f>
        <v>12</v>
      </c>
      <c r="O49" s="3">
        <f>N49+1</f>
        <v>13</v>
      </c>
      <c r="P49" s="3">
        <f>O49+1</f>
        <v>14</v>
      </c>
      <c r="Q49" s="3">
        <f>P49+1</f>
        <v>15</v>
      </c>
      <c r="R49" s="3">
        <f>Q49+1</f>
        <v>16</v>
      </c>
      <c r="S49" s="3">
        <f>R49+1</f>
        <v>17</v>
      </c>
      <c r="T49" s="3">
        <f>S49+1</f>
        <v>18</v>
      </c>
      <c r="U49" s="3">
        <f>T49+1</f>
        <v>19</v>
      </c>
      <c r="V49" s="3">
        <f>U49+1</f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Barrie North</cp:lastModifiedBy>
  <cp:lastPrinted>2011-06-22T15:09:28Z</cp:lastPrinted>
  <dcterms:created xsi:type="dcterms:W3CDTF">2009-12-17T10:33:00Z</dcterms:created>
  <dcterms:modified xsi:type="dcterms:W3CDTF">2014-01-25T04:49:23Z</dcterms:modified>
  <cp:category/>
  <cp:version/>
  <cp:contentType/>
  <cp:contentStatus/>
  <cp:revision>2</cp:revision>
</cp:coreProperties>
</file>